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U:\Sliding Scale Deduction\"/>
    </mc:Choice>
  </mc:AlternateContent>
  <xr:revisionPtr revIDLastSave="0" documentId="13_ncr:1_{6299609A-2DDA-4EB5-9DA5-477E999772AB}" xr6:coauthVersionLast="47" xr6:coauthVersionMax="47" xr10:uidLastSave="{00000000-0000-0000-0000-000000000000}"/>
  <bookViews>
    <workbookView xWindow="14730" yWindow="-16320" windowWidth="29040" windowHeight="15840" xr2:uid="{5CF32675-DD00-4DF2-A960-4B4EDDE7966F}"/>
  </bookViews>
  <sheets>
    <sheet name="Deduction calculator" sheetId="2" r:id="rId1"/>
    <sheet name="Sheet1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2" l="1"/>
  <c r="M11" i="2"/>
  <c r="M12" i="2"/>
  <c r="N34" i="2" l="1"/>
  <c r="M34" i="2"/>
  <c r="M30" i="2"/>
  <c r="M31" i="2" s="1"/>
  <c r="M32" i="2" s="1"/>
  <c r="O35" i="2" l="1"/>
  <c r="O32" i="2" l="1"/>
  <c r="O37" i="2" s="1"/>
  <c r="O38" i="2" s="1"/>
  <c r="F29" i="2" s="1"/>
  <c r="N11" i="2"/>
  <c r="O11" i="2" l="1"/>
  <c r="M13" i="2" s="1"/>
  <c r="O8" i="2" s="1"/>
  <c r="O15" i="2" s="1"/>
  <c r="O17" i="2" s="1"/>
  <c r="F15" i="2" s="1"/>
  <c r="F16" i="2" s="1"/>
</calcChain>
</file>

<file path=xl/sharedStrings.xml><?xml version="1.0" encoding="utf-8"?>
<sst xmlns="http://schemas.openxmlformats.org/spreadsheetml/2006/main" count="50" uniqueCount="42">
  <si>
    <t>TW= Taxable wages</t>
  </si>
  <si>
    <t>IW = Interstate wages</t>
  </si>
  <si>
    <t>TA = Threshold amount</t>
  </si>
  <si>
    <t>APT = Annual Phase out amount</t>
  </si>
  <si>
    <t>PR = Phase out rate</t>
  </si>
  <si>
    <t>R = rate</t>
  </si>
  <si>
    <t>c = days employing</t>
  </si>
  <si>
    <t>FY= days in a financial year</t>
  </si>
  <si>
    <t>Part B</t>
  </si>
  <si>
    <t>Part A</t>
  </si>
  <si>
    <t>Deduction = Lesser of A or B</t>
  </si>
  <si>
    <t>If these figures are negative then the deduction is $0</t>
  </si>
  <si>
    <t>Annual Reconciliation Deduction</t>
  </si>
  <si>
    <t>Monthly Estimate Deduction</t>
  </si>
  <si>
    <t>ETW = Estimated Taxable wages</t>
  </si>
  <si>
    <t>BDA = Base deductable amount</t>
  </si>
  <si>
    <t>EIW = Estimated Interstate wages</t>
  </si>
  <si>
    <t>Deduction is</t>
  </si>
  <si>
    <t xml:space="preserve">Monthly Estimate Deduction </t>
  </si>
  <si>
    <t>Deduction = the lesser of the two. If a negative figure, deduciton should be $0</t>
  </si>
  <si>
    <t>Phase out rate</t>
  </si>
  <si>
    <t>Number of days employing</t>
  </si>
  <si>
    <t>Number of days in a financial year</t>
  </si>
  <si>
    <t xml:space="preserve">and then your monthly deduction based on the number of days employed </t>
  </si>
  <si>
    <t xml:space="preserve">This calculator is used to calculate your monthly estimated deduction, </t>
  </si>
  <si>
    <t>based on your monthly estimated wages only</t>
  </si>
  <si>
    <t>Estimated Victorian taxable wages</t>
  </si>
  <si>
    <t>Estimated interstate wages</t>
  </si>
  <si>
    <t>Annual phase out amount</t>
  </si>
  <si>
    <t xml:space="preserve">Estimated deduction for the year </t>
  </si>
  <si>
    <t xml:space="preserve">Estimated monthly deduction for the year  </t>
  </si>
  <si>
    <t>Estimated monthly Victorian taxable wages</t>
  </si>
  <si>
    <t>Estimated monthly interstate wages</t>
  </si>
  <si>
    <t>Monthly phase out amount</t>
  </si>
  <si>
    <t xml:space="preserve">Estimated deduction for the month  </t>
  </si>
  <si>
    <t>Annual Reconciliation estimated deduction</t>
  </si>
  <si>
    <t xml:space="preserve">Monthly estimated deduction </t>
  </si>
  <si>
    <t xml:space="preserve">Note: you are unable to amend your monthly deduction within PTX Express. </t>
  </si>
  <si>
    <t>To update your deduction, update your yearly estimated wages in PTX Express.</t>
  </si>
  <si>
    <t>This calculator is used to calculate your estimated yearly deduction,</t>
  </si>
  <si>
    <t>2025-26 PTX threshold amount</t>
  </si>
  <si>
    <t>2025-26 monthly PTX threshold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</si>
</sst>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-&quot;$&quot;* #,##0.00000000_-;\-&quot;$&quot;* #,##0.00000000_-;_-&quot;$&quot;* &quot;-&quot;??_-;_-@_-"/>
    <numFmt numFmtId="165" formatCode="_-&quot;$&quot;* #,##0_-;\-&quot;$&quot;* #,##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4C97"/>
        <bgColor indexed="64"/>
      </patternFill>
    </fill>
    <fill>
      <patternFill patternType="solid">
        <fgColor rgb="FFD9D9D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8" fontId="0" fillId="0" borderId="0" xfId="0" applyNumberFormat="1"/>
    <xf numFmtId="44" fontId="0" fillId="0" borderId="0" xfId="1" applyFont="1"/>
    <xf numFmtId="44" fontId="0" fillId="0" borderId="0" xfId="0" applyNumberFormat="1"/>
    <xf numFmtId="6" fontId="0" fillId="0" borderId="0" xfId="0" applyNumberFormat="1"/>
    <xf numFmtId="0" fontId="2" fillId="0" borderId="0" xfId="0" applyFont="1"/>
    <xf numFmtId="0" fontId="2" fillId="0" borderId="1" xfId="0" applyFont="1" applyBorder="1"/>
    <xf numFmtId="44" fontId="0" fillId="0" borderId="1" xfId="1" applyFont="1" applyBorder="1"/>
    <xf numFmtId="0" fontId="3" fillId="0" borderId="0" xfId="0" applyFont="1"/>
    <xf numFmtId="44" fontId="0" fillId="0" borderId="1" xfId="0" applyNumberFormat="1" applyBorder="1"/>
    <xf numFmtId="165" fontId="0" fillId="0" borderId="0" xfId="1" applyNumberFormat="1" applyFont="1"/>
    <xf numFmtId="0" fontId="4" fillId="0" borderId="0" xfId="0" applyFont="1"/>
    <xf numFmtId="0" fontId="4" fillId="0" borderId="2" xfId="0" applyFont="1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/>
    <xf numFmtId="9" fontId="0" fillId="0" borderId="6" xfId="0" applyNumberFormat="1" applyBorder="1"/>
    <xf numFmtId="0" fontId="0" fillId="0" borderId="5" xfId="0" applyBorder="1"/>
    <xf numFmtId="0" fontId="0" fillId="0" borderId="6" xfId="0" applyBorder="1"/>
    <xf numFmtId="0" fontId="2" fillId="0" borderId="7" xfId="0" applyFont="1" applyBorder="1"/>
    <xf numFmtId="0" fontId="0" fillId="0" borderId="8" xfId="0" applyBorder="1"/>
    <xf numFmtId="44" fontId="0" fillId="0" borderId="0" xfId="1" applyFont="1" applyBorder="1"/>
    <xf numFmtId="165" fontId="0" fillId="0" borderId="6" xfId="1" applyNumberFormat="1" applyFont="1" applyBorder="1"/>
    <xf numFmtId="0" fontId="0" fillId="0" borderId="0" xfId="0" applyProtection="1">
      <protection locked="0"/>
    </xf>
    <xf numFmtId="165" fontId="0" fillId="0" borderId="6" xfId="1" applyNumberFormat="1" applyFont="1" applyBorder="1" applyProtection="1"/>
    <xf numFmtId="44" fontId="0" fillId="0" borderId="1" xfId="1" applyFont="1" applyBorder="1" applyProtection="1"/>
    <xf numFmtId="0" fontId="0" fillId="0" borderId="6" xfId="2" applyNumberFormat="1" applyFont="1" applyBorder="1" applyProtection="1"/>
    <xf numFmtId="164" fontId="0" fillId="0" borderId="0" xfId="0" applyNumberFormat="1"/>
    <xf numFmtId="1" fontId="0" fillId="0" borderId="0" xfId="0" applyNumberFormat="1"/>
    <xf numFmtId="10" fontId="0" fillId="0" borderId="6" xfId="0" applyNumberFormat="1" applyBorder="1"/>
    <xf numFmtId="2" fontId="0" fillId="0" borderId="0" xfId="0" applyNumberFormat="1"/>
    <xf numFmtId="0" fontId="2" fillId="0" borderId="5" xfId="0" applyFont="1" applyBorder="1" applyProtection="1">
      <protection locked="0"/>
    </xf>
    <xf numFmtId="44" fontId="0" fillId="0" borderId="0" xfId="0" applyNumberFormat="1" applyProtection="1">
      <protection locked="0"/>
    </xf>
    <xf numFmtId="0" fontId="2" fillId="0" borderId="1" xfId="0" applyFont="1" applyBorder="1" applyProtection="1">
      <protection locked="0"/>
    </xf>
    <xf numFmtId="0" fontId="7" fillId="0" borderId="0" xfId="0" applyFont="1"/>
    <xf numFmtId="165" fontId="6" fillId="2" borderId="6" xfId="1" applyNumberFormat="1" applyFont="1" applyFill="1" applyBorder="1" applyProtection="1"/>
    <xf numFmtId="42" fontId="6" fillId="2" borderId="9" xfId="1" applyNumberFormat="1" applyFont="1" applyFill="1" applyBorder="1" applyProtection="1"/>
    <xf numFmtId="165" fontId="6" fillId="2" borderId="9" xfId="0" applyNumberFormat="1" applyFont="1" applyFill="1" applyBorder="1"/>
    <xf numFmtId="165" fontId="0" fillId="3" borderId="6" xfId="1" applyNumberFormat="1" applyFont="1" applyFill="1" applyBorder="1" applyProtection="1">
      <protection locked="0"/>
    </xf>
    <xf numFmtId="0" fontId="0" fillId="3" borderId="6" xfId="2" applyNumberFormat="1" applyFont="1" applyFill="1" applyBorder="1" applyProtection="1">
      <protection locked="0"/>
    </xf>
    <xf numFmtId="42" fontId="0" fillId="3" borderId="6" xfId="1" applyNumberFormat="1" applyFont="1" applyFill="1" applyBorder="1" applyProtection="1">
      <protection locked="0"/>
    </xf>
    <xf numFmtId="44" fontId="2" fillId="0" borderId="0" xfId="0" applyNumberFormat="1" applyFont="1" applyAlignment="1">
      <alignment horizontal="left"/>
    </xf>
    <xf numFmtId="0" fontId="5" fillId="2" borderId="0" xfId="0" applyFont="1" applyFill="1"/>
    <xf numFmtId="0" fontId="5" fillId="2" borderId="8" xfId="0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9D9D6"/>
      <color rgb="FF004C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9</xdr:row>
      <xdr:rowOff>180975</xdr:rowOff>
    </xdr:from>
    <xdr:to>
      <xdr:col>9</xdr:col>
      <xdr:colOff>247492</xdr:colOff>
      <xdr:row>12</xdr:row>
      <xdr:rowOff>66618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6580FB-F3C7-485D-8CE1-A92AAD9EA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7225" y="1895475"/>
          <a:ext cx="1266667" cy="457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11</xdr:col>
      <xdr:colOff>456762</xdr:colOff>
      <xdr:row>8</xdr:row>
      <xdr:rowOff>95167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21FA90-85F5-4FE8-8348-7E2E9E4A7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57600" y="952500"/>
          <a:ext cx="3504762" cy="666667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12</xdr:col>
      <xdr:colOff>113752</xdr:colOff>
      <xdr:row>25</xdr:row>
      <xdr:rowOff>9429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8EE6124-0BEC-4E10-AB4D-CF3592045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8000" y="4210050"/>
          <a:ext cx="4380952" cy="771429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8</xdr:col>
      <xdr:colOff>504686</xdr:colOff>
      <xdr:row>28</xdr:row>
      <xdr:rowOff>95190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173F098-EC1D-45BD-AFF9-3B68BA970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67200" y="5162550"/>
          <a:ext cx="1114286" cy="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A1F86-696A-4BFE-BE75-89A23B6ADE20}">
  <dimension ref="C1:AA38"/>
  <sheetViews>
    <sheetView showGridLines="0" tabSelected="1" workbookViewId="0">
      <selection activeCell="S5" sqref="S5"/>
    </sheetView>
  </sheetViews>
  <sheetFormatPr defaultRowHeight="14.5" x14ac:dyDescent="0.35"/>
  <cols>
    <col min="3" max="3" width="20" style="34" bestFit="1" customWidth="1"/>
    <col min="5" max="5" width="21.7265625" bestFit="1" customWidth="1"/>
    <col min="6" max="6" width="15.26953125" bestFit="1" customWidth="1"/>
    <col min="7" max="7" width="8.7265625" customWidth="1"/>
    <col min="8" max="8" width="9.26953125" customWidth="1"/>
    <col min="9" max="9" width="21.7265625" hidden="1" customWidth="1"/>
    <col min="10" max="12" width="9.1796875" hidden="1" customWidth="1"/>
    <col min="13" max="13" width="21.7265625" hidden="1" customWidth="1"/>
    <col min="14" max="14" width="20" hidden="1" customWidth="1"/>
    <col min="15" max="15" width="20.54296875" hidden="1" customWidth="1"/>
    <col min="16" max="16" width="9.1796875" hidden="1" customWidth="1"/>
    <col min="17" max="24" width="9.1796875" customWidth="1"/>
  </cols>
  <sheetData>
    <row r="1" spans="3:15" x14ac:dyDescent="0.35">
      <c r="C1" s="42" t="s">
        <v>39</v>
      </c>
      <c r="D1" s="42"/>
      <c r="E1" s="42"/>
      <c r="F1" s="42"/>
    </row>
    <row r="2" spans="3:15" x14ac:dyDescent="0.35">
      <c r="C2" s="42" t="s">
        <v>23</v>
      </c>
      <c r="D2" s="42"/>
      <c r="E2" s="42"/>
      <c r="F2" s="42"/>
    </row>
    <row r="3" spans="3:15" ht="15" thickBot="1" x14ac:dyDescent="0.4"/>
    <row r="4" spans="3:15" ht="23.5" x14ac:dyDescent="0.55000000000000004">
      <c r="C4" s="12" t="s">
        <v>35</v>
      </c>
      <c r="D4" s="13"/>
      <c r="E4" s="13"/>
      <c r="F4" s="14"/>
      <c r="O4" s="8" t="s">
        <v>12</v>
      </c>
    </row>
    <row r="5" spans="3:15" s="23" customFormat="1" x14ac:dyDescent="0.35">
      <c r="C5" s="31" t="s">
        <v>26</v>
      </c>
      <c r="F5" s="38"/>
      <c r="O5" s="23" t="s">
        <v>10</v>
      </c>
    </row>
    <row r="6" spans="3:15" s="23" customFormat="1" x14ac:dyDescent="0.35">
      <c r="C6" s="31" t="s">
        <v>27</v>
      </c>
      <c r="F6" s="38"/>
    </row>
    <row r="7" spans="3:15" x14ac:dyDescent="0.35">
      <c r="C7" s="15" t="s">
        <v>40</v>
      </c>
      <c r="F7" s="24">
        <v>1000000</v>
      </c>
      <c r="O7" s="6" t="s">
        <v>9</v>
      </c>
    </row>
    <row r="8" spans="3:15" x14ac:dyDescent="0.35">
      <c r="C8" s="15" t="s">
        <v>28</v>
      </c>
      <c r="F8" s="24">
        <v>3000000</v>
      </c>
      <c r="I8">
        <v>3000000</v>
      </c>
      <c r="O8" s="25" t="e">
        <f>M13</f>
        <v>#DIV/0!</v>
      </c>
    </row>
    <row r="9" spans="3:15" x14ac:dyDescent="0.35">
      <c r="C9" s="15" t="s">
        <v>20</v>
      </c>
      <c r="F9" s="16">
        <v>0.5</v>
      </c>
      <c r="I9" s="3"/>
    </row>
    <row r="10" spans="3:15" s="23" customFormat="1" x14ac:dyDescent="0.35">
      <c r="C10" s="31" t="s">
        <v>21</v>
      </c>
      <c r="F10" s="39">
        <v>365</v>
      </c>
      <c r="I10" s="32"/>
      <c r="O10" s="33" t="s">
        <v>8</v>
      </c>
    </row>
    <row r="11" spans="3:15" x14ac:dyDescent="0.35">
      <c r="C11" s="15" t="s">
        <v>22</v>
      </c>
      <c r="F11" s="26">
        <v>365</v>
      </c>
      <c r="I11" s="3"/>
      <c r="M11" s="27" t="e">
        <f>F5/(F5+F6)</f>
        <v>#DIV/0!</v>
      </c>
      <c r="N11" s="28" t="e">
        <f>M11*F7</f>
        <v>#DIV/0!</v>
      </c>
      <c r="O11" s="25" t="e">
        <f>ROUND(N11*(F10/F11),0)</f>
        <v>#DIV/0!</v>
      </c>
    </row>
    <row r="12" spans="3:15" x14ac:dyDescent="0.35">
      <c r="C12" s="17"/>
      <c r="F12" s="18"/>
      <c r="I12" s="3"/>
      <c r="M12" s="3" t="e">
        <f>ROUND(F5-(I8*F5/(F5+F6))*(F10/F11),0)</f>
        <v>#DIV/0!</v>
      </c>
    </row>
    <row r="13" spans="3:15" x14ac:dyDescent="0.35">
      <c r="C13" s="17"/>
      <c r="F13" s="29"/>
      <c r="I13" s="3"/>
      <c r="M13" s="3" t="e">
        <f>ROUND(O11-M12*F9,0)</f>
        <v>#DIV/0!</v>
      </c>
      <c r="O13" t="s">
        <v>11</v>
      </c>
    </row>
    <row r="14" spans="3:15" x14ac:dyDescent="0.35">
      <c r="C14" s="17"/>
      <c r="F14" s="18"/>
      <c r="I14" s="3"/>
    </row>
    <row r="15" spans="3:15" x14ac:dyDescent="0.35">
      <c r="C15" s="15" t="s">
        <v>29</v>
      </c>
      <c r="F15" s="35" t="e">
        <f>O17</f>
        <v>#DIV/0!</v>
      </c>
      <c r="I15" s="3"/>
      <c r="O15" s="30" t="e">
        <f>ROUND(IF(O8&lt;O11,O8,IF(O11&lt;O8,O11,"")),0)</f>
        <v>#DIV/0!</v>
      </c>
    </row>
    <row r="16" spans="3:15" ht="15" thickBot="1" x14ac:dyDescent="0.4">
      <c r="C16" s="19" t="s">
        <v>30</v>
      </c>
      <c r="D16" s="20"/>
      <c r="E16" s="20"/>
      <c r="F16" s="36" t="e">
        <f>F15*F11/F10/12</f>
        <v>#DIV/0!</v>
      </c>
      <c r="I16" s="3"/>
      <c r="O16" s="30"/>
    </row>
    <row r="17" spans="3:27" x14ac:dyDescent="0.35">
      <c r="C17"/>
      <c r="I17" s="3"/>
      <c r="N17" t="s">
        <v>17</v>
      </c>
      <c r="O17" s="10" t="e">
        <f>ROUND(IF(O15&lt;0,0,O15),0)</f>
        <v>#DIV/0!</v>
      </c>
    </row>
    <row r="18" spans="3:27" x14ac:dyDescent="0.35">
      <c r="C18" s="42" t="s">
        <v>24</v>
      </c>
      <c r="D18" s="42"/>
      <c r="E18" s="42"/>
      <c r="F18" s="42"/>
      <c r="I18" s="3"/>
      <c r="O18" s="10"/>
    </row>
    <row r="19" spans="3:27" ht="15" thickBot="1" x14ac:dyDescent="0.4">
      <c r="C19" s="43" t="s">
        <v>25</v>
      </c>
      <c r="D19" s="43"/>
      <c r="E19" s="43"/>
      <c r="F19" s="43"/>
      <c r="I19" s="3"/>
      <c r="O19" s="10"/>
    </row>
    <row r="20" spans="3:27" ht="15" thickBot="1" x14ac:dyDescent="0.4">
      <c r="I20" s="3"/>
    </row>
    <row r="21" spans="3:27" ht="23.5" x14ac:dyDescent="0.55000000000000004">
      <c r="C21" s="12" t="s">
        <v>36</v>
      </c>
      <c r="D21" s="13"/>
      <c r="E21" s="13"/>
      <c r="F21" s="14"/>
      <c r="I21" s="3"/>
    </row>
    <row r="22" spans="3:27" ht="18.5" x14ac:dyDescent="0.45">
      <c r="C22" s="15" t="s">
        <v>41</v>
      </c>
      <c r="F22" s="24">
        <v>83333</v>
      </c>
      <c r="I22" s="3"/>
      <c r="O22" s="8" t="s">
        <v>13</v>
      </c>
    </row>
    <row r="23" spans="3:27" s="23" customFormat="1" x14ac:dyDescent="0.35">
      <c r="C23" s="31" t="s">
        <v>31</v>
      </c>
      <c r="F23" s="38"/>
      <c r="I23" s="32">
        <f>F23+F24</f>
        <v>0</v>
      </c>
    </row>
    <row r="24" spans="3:27" s="23" customFormat="1" x14ac:dyDescent="0.35">
      <c r="C24" s="31" t="s">
        <v>32</v>
      </c>
      <c r="F24" s="40"/>
      <c r="I24" s="32"/>
    </row>
    <row r="25" spans="3:27" x14ac:dyDescent="0.35">
      <c r="C25" s="15" t="s">
        <v>33</v>
      </c>
      <c r="F25" s="22">
        <v>250000</v>
      </c>
      <c r="I25" s="3"/>
      <c r="O25" s="3"/>
    </row>
    <row r="26" spans="3:27" x14ac:dyDescent="0.35">
      <c r="C26" s="15" t="s">
        <v>20</v>
      </c>
      <c r="F26" s="16">
        <v>0.5</v>
      </c>
      <c r="I26" s="3"/>
    </row>
    <row r="27" spans="3:27" x14ac:dyDescent="0.35">
      <c r="C27" s="15"/>
      <c r="F27" s="16"/>
      <c r="I27" s="3"/>
    </row>
    <row r="28" spans="3:27" x14ac:dyDescent="0.35">
      <c r="C28" s="17"/>
      <c r="E28" s="21"/>
      <c r="F28" s="18"/>
      <c r="O28" s="6"/>
    </row>
    <row r="29" spans="3:27" ht="15" thickBot="1" x14ac:dyDescent="0.4">
      <c r="C29" s="19" t="s">
        <v>34</v>
      </c>
      <c r="D29" s="20"/>
      <c r="E29" s="20"/>
      <c r="F29" s="37" t="e">
        <f>O38</f>
        <v>#DIV/0!</v>
      </c>
      <c r="O29" t="s">
        <v>10</v>
      </c>
    </row>
    <row r="30" spans="3:27" x14ac:dyDescent="0.35">
      <c r="C30"/>
      <c r="I30" s="3"/>
      <c r="M30" s="3" t="e">
        <f>F25*(F23/I23)</f>
        <v>#DIV/0!</v>
      </c>
    </row>
    <row r="31" spans="3:27" x14ac:dyDescent="0.35">
      <c r="C31" s="41" t="s">
        <v>37</v>
      </c>
      <c r="D31" s="41"/>
      <c r="E31" s="41"/>
      <c r="F31" s="41"/>
      <c r="G31" s="5"/>
      <c r="M31" s="3" t="e">
        <f>F23-M30</f>
        <v>#DIV/0!</v>
      </c>
      <c r="O31" s="6" t="s">
        <v>9</v>
      </c>
    </row>
    <row r="32" spans="3:27" x14ac:dyDescent="0.35">
      <c r="C32" s="41" t="s">
        <v>38</v>
      </c>
      <c r="D32" s="41"/>
      <c r="E32" s="41"/>
      <c r="F32" s="41"/>
      <c r="G32" s="41"/>
      <c r="M32" s="3" t="e">
        <f>M31*50%</f>
        <v>#DIV/0!</v>
      </c>
      <c r="O32" s="7" t="e">
        <f>O35-M32</f>
        <v>#DIV/0!</v>
      </c>
      <c r="AA32" s="34"/>
    </row>
    <row r="33" spans="3:27" x14ac:dyDescent="0.35">
      <c r="C33"/>
      <c r="M33" s="3"/>
      <c r="AA33" s="34"/>
    </row>
    <row r="34" spans="3:27" x14ac:dyDescent="0.35">
      <c r="C34"/>
      <c r="M34">
        <f>F22*F23</f>
        <v>0</v>
      </c>
      <c r="N34" s="3">
        <f>F23+F24</f>
        <v>0</v>
      </c>
      <c r="O34" s="6" t="s">
        <v>8</v>
      </c>
    </row>
    <row r="35" spans="3:27" x14ac:dyDescent="0.35">
      <c r="O35" s="9" t="e">
        <f>M34/N34</f>
        <v>#DIV/0!</v>
      </c>
    </row>
    <row r="36" spans="3:27" x14ac:dyDescent="0.35">
      <c r="F36" s="2"/>
      <c r="I36" s="1"/>
    </row>
    <row r="37" spans="3:27" x14ac:dyDescent="0.35">
      <c r="F37" s="4"/>
      <c r="O37" s="10" t="e">
        <f>IF(O32&lt;O35,O32,IF(O35&lt;O32,O35,""))</f>
        <v>#DIV/0!</v>
      </c>
    </row>
    <row r="38" spans="3:27" x14ac:dyDescent="0.35">
      <c r="O38" s="2" t="e">
        <f>IF(O37&lt;0,0,O37)</f>
        <v>#DIV/0!</v>
      </c>
    </row>
  </sheetData>
  <sheetProtection algorithmName="SHA-512" hashValue="vRR3H13jl6Y7LOpaX3XWkb37xf6LxE4NrCK2P8xq0xQbUQl9gups4517XKxcFDycotvxcJsI4v28k+xlmOv5Zg==" saltValue="zU3lr303KWBTAaVmwXm40g==" spinCount="100000" sheet="1" selectLockedCells="1"/>
  <mergeCells count="6">
    <mergeCell ref="C32:G32"/>
    <mergeCell ref="C1:F1"/>
    <mergeCell ref="C2:F2"/>
    <mergeCell ref="C19:F19"/>
    <mergeCell ref="C18:F18"/>
    <mergeCell ref="C31:F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8A0A9-EB73-4F8A-8C5D-DF14E44A3C01}">
  <dimension ref="B3:H30"/>
  <sheetViews>
    <sheetView workbookViewId="0">
      <selection activeCell="B23" sqref="B23:B27"/>
    </sheetView>
  </sheetViews>
  <sheetFormatPr defaultRowHeight="14.5" x14ac:dyDescent="0.35"/>
  <sheetData>
    <row r="3" spans="2:8" ht="23.5" x14ac:dyDescent="0.55000000000000004">
      <c r="B3" s="11" t="s">
        <v>12</v>
      </c>
    </row>
    <row r="6" spans="2:8" x14ac:dyDescent="0.35">
      <c r="B6" s="5" t="s">
        <v>0</v>
      </c>
    </row>
    <row r="7" spans="2:8" x14ac:dyDescent="0.35">
      <c r="B7" s="5" t="s">
        <v>1</v>
      </c>
    </row>
    <row r="8" spans="2:8" x14ac:dyDescent="0.35">
      <c r="B8" s="5" t="s">
        <v>2</v>
      </c>
    </row>
    <row r="9" spans="2:8" x14ac:dyDescent="0.35">
      <c r="B9" s="5" t="s">
        <v>3</v>
      </c>
    </row>
    <row r="10" spans="2:8" x14ac:dyDescent="0.35">
      <c r="B10" s="5" t="s">
        <v>4</v>
      </c>
    </row>
    <row r="11" spans="2:8" x14ac:dyDescent="0.35">
      <c r="B11" s="5" t="s">
        <v>5</v>
      </c>
    </row>
    <row r="12" spans="2:8" x14ac:dyDescent="0.35">
      <c r="B12" s="5" t="s">
        <v>6</v>
      </c>
    </row>
    <row r="13" spans="2:8" x14ac:dyDescent="0.35">
      <c r="B13" s="5" t="s">
        <v>7</v>
      </c>
    </row>
    <row r="15" spans="2:8" x14ac:dyDescent="0.35">
      <c r="H15" t="s">
        <v>19</v>
      </c>
    </row>
    <row r="20" spans="2:8" ht="23.5" x14ac:dyDescent="0.55000000000000004">
      <c r="B20" s="11" t="s">
        <v>18</v>
      </c>
    </row>
    <row r="23" spans="2:8" x14ac:dyDescent="0.35">
      <c r="B23" s="5" t="s">
        <v>15</v>
      </c>
    </row>
    <row r="24" spans="2:8" x14ac:dyDescent="0.35">
      <c r="B24" s="5" t="s">
        <v>14</v>
      </c>
    </row>
    <row r="25" spans="2:8" x14ac:dyDescent="0.35">
      <c r="B25" s="5" t="s">
        <v>16</v>
      </c>
    </row>
    <row r="26" spans="2:8" x14ac:dyDescent="0.35">
      <c r="B26" s="5" t="s">
        <v>3</v>
      </c>
    </row>
    <row r="27" spans="2:8" x14ac:dyDescent="0.35">
      <c r="B27" s="5" t="s">
        <v>4</v>
      </c>
    </row>
    <row r="30" spans="2:8" x14ac:dyDescent="0.35">
      <c r="H30" t="s">
        <v>19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Deduction calculator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Kylee Mullane</dc:creator>
  <cp:lastModifiedBy>Brendan Bee</cp:lastModifiedBy>
  <dcterms:created xsi:type="dcterms:W3CDTF">2024-04-18T22:44:49Z</dcterms:created>
  <dcterms:modified xsi:type="dcterms:W3CDTF">2025-07-01T02:25:24Z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5e97c-455a-439b-b870-379bfd63288e_Enabled">
    <vt:lpwstr>true</vt:lpwstr>
  </property>
  <property fmtid="{D5CDD505-2E9C-101B-9397-08002B2CF9AE}" pid="3" name="MSIP_Label_da75e97c-455a-439b-b870-379bfd63288e_SetDate">
    <vt:lpwstr>2024-04-19T04:22:09Z</vt:lpwstr>
  </property>
  <property fmtid="{D5CDD505-2E9C-101B-9397-08002B2CF9AE}" pid="4" name="MSIP_Label_da75e97c-455a-439b-b870-379bfd63288e_Method">
    <vt:lpwstr>Privileged</vt:lpwstr>
  </property>
  <property fmtid="{D5CDD505-2E9C-101B-9397-08002B2CF9AE}" pid="5" name="MSIP_Label_da75e97c-455a-439b-b870-379bfd63288e_Name">
    <vt:lpwstr>Sensitive - Official</vt:lpwstr>
  </property>
  <property fmtid="{D5CDD505-2E9C-101B-9397-08002B2CF9AE}" pid="6" name="MSIP_Label_da75e97c-455a-439b-b870-379bfd63288e_SiteId">
    <vt:lpwstr>887ff94a-aac4-4bbf-85fa-711acf090905</vt:lpwstr>
  </property>
  <property fmtid="{D5CDD505-2E9C-101B-9397-08002B2CF9AE}" pid="7" name="MSIP_Label_da75e97c-455a-439b-b870-379bfd63288e_ActionId">
    <vt:lpwstr>ca8c6b51-6890-4471-b04b-c63a9644c250</vt:lpwstr>
  </property>
  <property fmtid="{D5CDD505-2E9C-101B-9397-08002B2CF9AE}" pid="8" name="MSIP_Label_da75e97c-455a-439b-b870-379bfd63288e_ContentBits">
    <vt:lpwstr>0</vt:lpwstr>
  </property>
</Properties>
</file>